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xr:revisionPtr revIDLastSave="19" documentId="11_F9BF50DF226F8D04744D72A750D5F45B051875BE" xr6:coauthVersionLast="47" xr6:coauthVersionMax="47" xr10:uidLastSave="{3343BC66-502E-4106-AD20-8DE438B4B8F9}"/>
  <bookViews>
    <workbookView xWindow="0" yWindow="0" windowWidth="0" windowHeight="0" activeTab="2" xr2:uid="{00000000-000D-0000-FFFF-FFFF00000000}"/>
  </bookViews>
  <sheets>
    <sheet name="Grille des salaires vétos" sheetId="1" r:id="rId1"/>
    <sheet name="Gardes et astreintes" sheetId="2" r:id="rId2"/>
    <sheet name="Grille des salaires ASV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B1" i="2"/>
  <c r="D16" i="1"/>
  <c r="E16" i="1" s="1"/>
  <c r="C16" i="1"/>
  <c r="D15" i="1"/>
  <c r="E15" i="1" s="1"/>
  <c r="C15" i="1"/>
  <c r="D14" i="1"/>
  <c r="E14" i="1" s="1"/>
  <c r="C14" i="1"/>
  <c r="D13" i="1"/>
  <c r="E13" i="1" s="1"/>
  <c r="C13" i="1"/>
  <c r="D12" i="1"/>
  <c r="E12" i="1" s="1"/>
  <c r="C12" i="1"/>
  <c r="C8" i="1"/>
  <c r="D8" i="1" s="1"/>
  <c r="E8" i="1" s="1"/>
  <c r="C7" i="1"/>
  <c r="D7" i="1" s="1"/>
  <c r="E7" i="1" s="1"/>
  <c r="C6" i="1"/>
  <c r="D6" i="1" s="1"/>
  <c r="E6" i="1" s="1"/>
  <c r="C5" i="1"/>
  <c r="D5" i="1" s="1"/>
  <c r="E5" i="1" s="1"/>
  <c r="D12" i="2" l="1"/>
  <c r="C12" i="2"/>
  <c r="D13" i="2"/>
  <c r="C13" i="2"/>
  <c r="E5" i="2"/>
  <c r="D14" i="2"/>
  <c r="C14" i="2"/>
  <c r="E6" i="2"/>
  <c r="D15" i="2"/>
  <c r="C15" i="2"/>
  <c r="E7" i="2"/>
  <c r="D16" i="2"/>
  <c r="C16" i="2"/>
  <c r="E8" i="2"/>
  <c r="C8" i="2"/>
  <c r="D8" i="2" s="1"/>
  <c r="C7" i="2"/>
  <c r="D7" i="2" s="1"/>
  <c r="C6" i="2"/>
  <c r="D6" i="2" s="1"/>
  <c r="C5" i="2"/>
  <c r="D5" i="2" s="1"/>
  <c r="D9" i="3"/>
  <c r="E9" i="3" s="1"/>
  <c r="C9" i="3"/>
  <c r="D8" i="3"/>
  <c r="E8" i="3" s="1"/>
  <c r="C8" i="3"/>
  <c r="D7" i="3"/>
  <c r="E7" i="3" s="1"/>
  <c r="C7" i="3"/>
  <c r="D6" i="3"/>
  <c r="E6" i="3" s="1"/>
  <c r="C6" i="3"/>
  <c r="D5" i="3"/>
  <c r="E5" i="3" s="1"/>
  <c r="C5" i="3"/>
</calcChain>
</file>

<file path=xl/sharedStrings.xml><?xml version="1.0" encoding="utf-8"?>
<sst xmlns="http://schemas.openxmlformats.org/spreadsheetml/2006/main" count="51" uniqueCount="33">
  <si>
    <t>Valeur du point</t>
  </si>
  <si>
    <r>
      <rPr>
        <b/>
        <sz val="9"/>
        <color rgb="FFFFFFFF"/>
        <rFont val="Arial"/>
      </rPr>
      <t>Cadres autonomes au forfait annuel en jours (216 j) -</t>
    </r>
    <r>
      <rPr>
        <b/>
        <sz val="10"/>
        <color rgb="FFFFFFFF"/>
        <rFont val="Arial"/>
      </rPr>
      <t xml:space="preserve"> </t>
    </r>
    <r>
      <rPr>
        <sz val="8"/>
        <color rgb="FFFFFFFF"/>
        <rFont val="Arial"/>
      </rPr>
      <t>Salaires minimum conventionnels 2021</t>
    </r>
  </si>
  <si>
    <t>Échelon</t>
  </si>
  <si>
    <t>Salaire brut annuel (€/an)</t>
  </si>
  <si>
    <r>
      <rPr>
        <b/>
        <sz val="9"/>
        <color rgb="FF51B8CC"/>
        <rFont val="Arial"/>
      </rPr>
      <t xml:space="preserve">Salaire brut mensuel lissé (€/mois </t>
    </r>
    <r>
      <rPr>
        <sz val="9"/>
        <color rgb="FF51B8CC"/>
        <rFont val="Arial"/>
      </rPr>
      <t>(18j)</t>
    </r>
    <r>
      <rPr>
        <b/>
        <sz val="9"/>
        <color rgb="FF51B8CC"/>
        <rFont val="Arial"/>
      </rPr>
      <t>)</t>
    </r>
  </si>
  <si>
    <t>Salaire brut journalier (€/jour)</t>
  </si>
  <si>
    <t>Échelon 2 (cadre débutant)</t>
  </si>
  <si>
    <t>Échelon 3 (cadre confirmé A)</t>
  </si>
  <si>
    <t>Échelon 4 (cadre confirmé B)</t>
  </si>
  <si>
    <t>Échelon 5 (cadre spécialisé)</t>
  </si>
  <si>
    <r>
      <rPr>
        <b/>
        <sz val="9"/>
        <color rgb="FFFFFFFF"/>
        <rFont val="Trebuchet MS"/>
      </rPr>
      <t xml:space="preserve">Cadres intégrés : contrat en heures (35h) - </t>
    </r>
    <r>
      <rPr>
        <b/>
        <sz val="8"/>
        <color rgb="FFFFFFFF"/>
        <rFont val="Trebuchet MS"/>
      </rPr>
      <t>Salaires minimum conventionnels 2021</t>
    </r>
  </si>
  <si>
    <t>Salaire brut mensuel (€/mois)</t>
  </si>
  <si>
    <t>Taux horaire brut (€/heure)</t>
  </si>
  <si>
    <t>Échelon 1 (élève non cadre)</t>
  </si>
  <si>
    <r>
      <rPr>
        <b/>
        <sz val="10"/>
        <color rgb="FF51B8CC"/>
        <rFont val="Trebuchet MS"/>
      </rPr>
      <t xml:space="preserve">Gardes et astreintes cadres autonomes au forfait jours - </t>
    </r>
    <r>
      <rPr>
        <b/>
        <sz val="8"/>
        <color rgb="FF51B8CC"/>
        <rFont val="Trebuchet MS"/>
      </rPr>
      <t>Salaires minimum conventionnels 2021</t>
    </r>
  </si>
  <si>
    <t>Astreinte non dérangée au forfait (€/12h)</t>
  </si>
  <si>
    <t>Astreinte non dérangée au forfait (€/6h)</t>
  </si>
  <si>
    <r>
      <rPr>
        <b/>
        <sz val="9"/>
        <color rgb="FFFFFFFF"/>
        <rFont val="Arial"/>
      </rPr>
      <t>Taux horaire (€/h)</t>
    </r>
    <r>
      <rPr>
        <sz val="9"/>
        <color rgb="FFFFFFFF"/>
        <rFont val="Arial"/>
      </rPr>
      <t xml:space="preserve"> des interventions pdt les astreintes dérangées (nuits, dimanches et j. feriés)</t>
    </r>
  </si>
  <si>
    <r>
      <rPr>
        <sz val="9"/>
        <color rgb="FF51B8CC"/>
        <rFont val="Arial"/>
      </rPr>
      <t xml:space="preserve">Échelon 2 </t>
    </r>
    <r>
      <rPr>
        <sz val="9"/>
        <color rgb="FFFEE819"/>
        <rFont val="Arial"/>
      </rPr>
      <t>(cadre débutant)</t>
    </r>
  </si>
  <si>
    <t>Attention aux arrondis au-dessus !</t>
  </si>
  <si>
    <r>
      <rPr>
        <sz val="9"/>
        <color rgb="FF51B8CC"/>
        <rFont val="Arial"/>
      </rPr>
      <t xml:space="preserve">Échelon 3 </t>
    </r>
    <r>
      <rPr>
        <sz val="9"/>
        <color rgb="FFFEE819"/>
        <rFont val="Arial"/>
      </rPr>
      <t>(cadre confirmé A)</t>
    </r>
  </si>
  <si>
    <r>
      <rPr>
        <sz val="9"/>
        <color rgb="FF51B8CC"/>
        <rFont val="Arial"/>
      </rPr>
      <t xml:space="preserve">Échelon 4 </t>
    </r>
    <r>
      <rPr>
        <sz val="9"/>
        <color rgb="FFFEE819"/>
        <rFont val="Arial"/>
      </rPr>
      <t>(cadre confirmé B)</t>
    </r>
  </si>
  <si>
    <r>
      <rPr>
        <sz val="9"/>
        <color rgb="FF51B8CC"/>
        <rFont val="Arial"/>
      </rPr>
      <t xml:space="preserve">Échelon 5 </t>
    </r>
    <r>
      <rPr>
        <sz val="9"/>
        <color rgb="FFFEE819"/>
        <rFont val="Arial"/>
      </rPr>
      <t>(cadre spécialisé)</t>
    </r>
  </si>
  <si>
    <r>
      <rPr>
        <b/>
        <sz val="9"/>
        <color rgb="FF51B8CC"/>
        <rFont val="Arial"/>
      </rPr>
      <t xml:space="preserve">Gardes et astreintes cadres intégrés au contrat en heures - </t>
    </r>
    <r>
      <rPr>
        <b/>
        <sz val="8"/>
        <color rgb="FF51B8CC"/>
        <rFont val="Arial"/>
      </rPr>
      <t>Salaires minimum conventionnels 2021</t>
    </r>
  </si>
  <si>
    <t>Garde (nuit, dimanche et jours feriés) ou astreinte dérangée : taux horaire (€/h)</t>
  </si>
  <si>
    <t>Astreinte non dérangée : taux horaire (€/h)</t>
  </si>
  <si>
    <r>
      <rPr>
        <sz val="9"/>
        <color rgb="FF51B8CC"/>
        <rFont val="Arial"/>
      </rPr>
      <t xml:space="preserve">Échelon 1 </t>
    </r>
    <r>
      <rPr>
        <sz val="9"/>
        <color rgb="FFFEE819"/>
        <rFont val="Arial"/>
      </rPr>
      <t>(élève non cadre)</t>
    </r>
  </si>
  <si>
    <r>
      <rPr>
        <b/>
        <sz val="10"/>
        <color rgb="FFFFFFFF"/>
        <rFont val="Arial"/>
      </rPr>
      <t>Contrat aux 35h -</t>
    </r>
    <r>
      <rPr>
        <b/>
        <sz val="8"/>
        <color rgb="FFFFFFFF"/>
        <rFont val="Arial"/>
      </rPr>
      <t xml:space="preserve"> Salaires minimum conventionnels 2021</t>
    </r>
  </si>
  <si>
    <t>Échelon I</t>
  </si>
  <si>
    <t>Échelon II</t>
  </si>
  <si>
    <t>Échelon III</t>
  </si>
  <si>
    <t>Échelon IV</t>
  </si>
  <si>
    <t>Échelon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</si>
</sst>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Arial"/>
    </font>
    <font>
      <sz val="10"/>
      <name val="Trebuchet MS"/>
    </font>
    <font>
      <b/>
      <sz val="10"/>
      <color rgb="FFFEE819"/>
      <name val="Trebuchet MS"/>
    </font>
    <font>
      <b/>
      <sz val="10"/>
      <color rgb="FFFFFFFF"/>
      <name val="Arial"/>
    </font>
    <font>
      <sz val="10"/>
      <name val="Arial"/>
    </font>
    <font>
      <b/>
      <sz val="9"/>
      <name val="Trebuchet MS"/>
    </font>
    <font>
      <b/>
      <sz val="9"/>
      <color rgb="FF51B8CC"/>
      <name val="Arial"/>
    </font>
    <font>
      <sz val="9"/>
      <color rgb="FF51B8CC"/>
      <name val="Trebuchet MS"/>
    </font>
    <font>
      <sz val="9"/>
      <color rgb="FF51B8CC"/>
      <name val="Arial"/>
    </font>
    <font>
      <b/>
      <sz val="10"/>
      <color rgb="FFFEE819"/>
      <name val="Arial"/>
    </font>
    <font>
      <b/>
      <sz val="10"/>
      <color rgb="FF51B8CC"/>
      <name val="Arial"/>
    </font>
    <font>
      <b/>
      <sz val="10"/>
      <color rgb="FFFFFFFF"/>
      <name val="Trebuchet MS"/>
    </font>
    <font>
      <b/>
      <sz val="9"/>
      <color rgb="FF51B8CC"/>
      <name val="Trebuchet MS"/>
    </font>
    <font>
      <sz val="10"/>
      <color rgb="FF008080"/>
      <name val="Arial"/>
    </font>
    <font>
      <sz val="10"/>
      <color rgb="FF51B8CC"/>
      <name val="Arial"/>
    </font>
    <font>
      <sz val="9"/>
      <color rgb="FF008080"/>
      <name val="Trebuchet MS"/>
    </font>
    <font>
      <b/>
      <sz val="10"/>
      <name val="Trebuchet MS"/>
    </font>
    <font>
      <b/>
      <sz val="10"/>
      <color rgb="FF51B8CC"/>
      <name val="Trebuchet MS"/>
    </font>
    <font>
      <b/>
      <sz val="9"/>
      <color rgb="FFFFFFFF"/>
      <name val="Arial"/>
    </font>
    <font>
      <sz val="9"/>
      <color rgb="FF000000"/>
      <name val="Trebuchet MS"/>
    </font>
    <font>
      <sz val="9"/>
      <color rgb="FF000000"/>
      <name val="Arial"/>
    </font>
    <font>
      <sz val="9"/>
      <color rgb="FFFEE819"/>
      <name val="Arial"/>
    </font>
    <font>
      <b/>
      <sz val="9"/>
      <color rgb="FFFF037E"/>
      <name val="Arial"/>
    </font>
    <font>
      <sz val="10"/>
      <color rgb="FFFF9900"/>
      <name val="Arial"/>
    </font>
    <font>
      <sz val="10"/>
      <color rgb="FFFF037E"/>
      <name val="Arial"/>
    </font>
    <font>
      <b/>
      <sz val="10"/>
      <color rgb="FFFF037E"/>
      <name val="Arial"/>
    </font>
    <font>
      <sz val="8"/>
      <color rgb="FFFFFFFF"/>
      <name val="Arial"/>
    </font>
    <font>
      <b/>
      <sz val="9"/>
      <color rgb="FFFFFFFF"/>
      <name val="Trebuchet MS"/>
    </font>
    <font>
      <b/>
      <sz val="8"/>
      <color rgb="FFFFFFFF"/>
      <name val="Trebuchet MS"/>
    </font>
    <font>
      <b/>
      <sz val="8"/>
      <color rgb="FF51B8CC"/>
      <name val="Trebuchet MS"/>
    </font>
    <font>
      <sz val="9"/>
      <color rgb="FFFFFFFF"/>
      <name val="Arial"/>
    </font>
    <font>
      <b/>
      <sz val="8"/>
      <color rgb="FF51B8CC"/>
      <name val="Arial"/>
    </font>
    <font>
      <b/>
      <sz val="8"/>
      <color rgb="FFFFFF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51B8CC"/>
        <bgColor rgb="FF51B8CC"/>
      </patternFill>
    </fill>
    <fill>
      <patternFill patternType="solid">
        <fgColor rgb="FFFFFFFF"/>
        <bgColor rgb="FFFFFFFF"/>
      </patternFill>
    </fill>
    <fill>
      <patternFill patternType="solid">
        <fgColor rgb="FFFF037E"/>
        <bgColor rgb="FFFF037E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51B8CC"/>
      </left>
      <right/>
      <top/>
      <bottom/>
      <diagonal/>
    </border>
    <border>
      <left/>
      <right style="thin">
        <color rgb="FF51B8CC"/>
      </right>
      <top/>
      <bottom/>
      <diagonal/>
    </border>
    <border>
      <left style="thin">
        <color rgb="FF51B8CC"/>
      </left>
      <right style="thin">
        <color rgb="FF51B8CC"/>
      </right>
      <top style="thin">
        <color rgb="FF51B8CC"/>
      </top>
      <bottom style="thin">
        <color rgb="FF51B8CC"/>
      </bottom>
      <diagonal/>
    </border>
    <border>
      <left style="thin">
        <color rgb="FF51B8CC"/>
      </left>
      <right/>
      <top style="thin">
        <color rgb="FF51B8CC"/>
      </top>
      <bottom style="thin">
        <color rgb="FF51B8CC"/>
      </bottom>
      <diagonal/>
    </border>
    <border>
      <left/>
      <right/>
      <top style="thin">
        <color rgb="FF51B8CC"/>
      </top>
      <bottom style="thin">
        <color rgb="FF51B8CC"/>
      </bottom>
      <diagonal/>
    </border>
    <border>
      <left/>
      <right style="thin">
        <color rgb="FF51B8CC"/>
      </right>
      <top style="thin">
        <color rgb="FF51B8CC"/>
      </top>
      <bottom style="thin">
        <color rgb="FF51B8CC"/>
      </bottom>
      <diagonal/>
    </border>
    <border>
      <left style="medium">
        <color rgb="FFFFFFFF"/>
      </left>
      <right/>
      <top/>
      <bottom/>
      <diagonal/>
    </border>
    <border>
      <left style="medium">
        <color rgb="FFFEE819"/>
      </left>
      <right style="medium">
        <color rgb="FFFEE819"/>
      </right>
      <top/>
      <bottom/>
      <diagonal/>
    </border>
    <border>
      <left style="medium">
        <color rgb="FFFEE819"/>
      </left>
      <right/>
      <top style="medium">
        <color rgb="FFFEE819"/>
      </top>
      <bottom style="medium">
        <color rgb="FFFEE819"/>
      </bottom>
      <diagonal/>
    </border>
    <border>
      <left style="medium">
        <color rgb="FF51B8CC"/>
      </left>
      <right style="medium">
        <color rgb="FFFEE819"/>
      </right>
      <top style="medium">
        <color rgb="FFFEE819"/>
      </top>
      <bottom style="medium">
        <color rgb="FFFEE819"/>
      </bottom>
      <diagonal/>
    </border>
    <border>
      <left style="medium">
        <color rgb="FFFEE819"/>
      </left>
      <right style="medium">
        <color rgb="FFFEE819"/>
      </right>
      <top style="medium">
        <color rgb="FFFEE819"/>
      </top>
      <bottom style="medium">
        <color rgb="FFFEE819"/>
      </bottom>
      <diagonal/>
    </border>
    <border>
      <left style="thin">
        <color rgb="FFFEE819"/>
      </left>
      <right/>
      <top/>
      <bottom/>
      <diagonal/>
    </border>
    <border>
      <left style="thin">
        <color rgb="FFFF037E"/>
      </left>
      <right/>
      <top style="thin">
        <color rgb="FFFF037E"/>
      </top>
      <bottom/>
      <diagonal/>
    </border>
    <border>
      <left/>
      <right/>
      <top style="thin">
        <color rgb="FFFF037E"/>
      </top>
      <bottom/>
      <diagonal/>
    </border>
    <border>
      <left/>
      <right style="thin">
        <color rgb="FFFF037E"/>
      </right>
      <top style="thin">
        <color rgb="FFFF037E"/>
      </top>
      <bottom/>
      <diagonal/>
    </border>
    <border>
      <left style="thin">
        <color rgb="FFFF037E"/>
      </left>
      <right/>
      <top/>
      <bottom style="thin">
        <color rgb="FFFF037E"/>
      </bottom>
      <diagonal/>
    </border>
    <border>
      <left/>
      <right/>
      <top/>
      <bottom style="thin">
        <color rgb="FFFF037E"/>
      </bottom>
      <diagonal/>
    </border>
    <border>
      <left/>
      <right style="thin">
        <color rgb="FFFF037E"/>
      </right>
      <top/>
      <bottom style="thin">
        <color rgb="FFFF037E"/>
      </bottom>
      <diagonal/>
    </border>
    <border>
      <left style="thin">
        <color rgb="FFFF037E"/>
      </left>
      <right/>
      <top/>
      <bottom/>
      <diagonal/>
    </border>
    <border>
      <left/>
      <right style="thin">
        <color rgb="FFFF037E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8" fillId="0" borderId="9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4" fillId="4" borderId="19" xfId="0" applyFont="1" applyFill="1" applyBorder="1" applyAlignment="1">
      <alignment vertical="center" wrapText="1"/>
    </xf>
    <xf numFmtId="4" fontId="25" fillId="4" borderId="20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vertical="center" wrapText="1"/>
    </xf>
    <xf numFmtId="4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0" fontId="0" fillId="0" borderId="0" xfId="0" applyAlignment="1"/>
    <xf numFmtId="0" fontId="4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/>
    <xf numFmtId="0" fontId="4" fillId="0" borderId="15" xfId="0" applyFont="1" applyBorder="1" applyAlignment="1"/>
    <xf numFmtId="4" fontId="14" fillId="0" borderId="0" xfId="0" applyNumberFormat="1" applyFont="1" applyAlignment="1">
      <alignment horizontal="center" vertical="center" wrapText="1"/>
    </xf>
    <xf numFmtId="4" fontId="14" fillId="4" borderId="0" xfId="0" applyNumberFormat="1" applyFont="1" applyFill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0" fillId="6" borderId="0" xfId="0" applyFill="1" applyBorder="1" applyAlignment="1"/>
    <xf numFmtId="0" fontId="4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0"/>
  <sheetViews>
    <sheetView showGridLines="0" workbookViewId="0">
      <selection activeCell="J8" sqref="J8"/>
    </sheetView>
  </sheetViews>
  <sheetFormatPr defaultColWidth="12.5703125" defaultRowHeight="15.75" customHeight="1"/>
  <cols>
    <col min="1" max="2" width="13.85546875" customWidth="1"/>
    <col min="3" max="3" width="17.42578125" customWidth="1"/>
    <col min="4" max="4" width="17.85546875" customWidth="1"/>
    <col min="5" max="5" width="18.28515625" customWidth="1"/>
  </cols>
  <sheetData>
    <row r="1" spans="1:5" ht="15">
      <c r="A1" s="1" t="s">
        <v>0</v>
      </c>
      <c r="B1" s="2">
        <v>15.69</v>
      </c>
      <c r="D1" s="1"/>
      <c r="E1" s="1"/>
    </row>
    <row r="2" spans="1:5" ht="15">
      <c r="A2" s="1"/>
      <c r="B2" s="1"/>
      <c r="C2" s="1"/>
      <c r="D2" s="1"/>
      <c r="E2" s="1"/>
    </row>
    <row r="3" spans="1:5" ht="33" customHeight="1">
      <c r="A3" s="3"/>
      <c r="B3" s="44" t="s">
        <v>1</v>
      </c>
      <c r="C3" s="56"/>
      <c r="D3" s="56"/>
      <c r="E3" s="57"/>
    </row>
    <row r="4" spans="1:5" ht="22.5">
      <c r="A4" s="4"/>
      <c r="B4" s="5" t="s">
        <v>2</v>
      </c>
      <c r="C4" s="6" t="s">
        <v>3</v>
      </c>
      <c r="D4" s="6" t="s">
        <v>4</v>
      </c>
      <c r="E4" s="6" t="s">
        <v>5</v>
      </c>
    </row>
    <row r="5" spans="1:5" ht="22.5">
      <c r="A5" s="7"/>
      <c r="B5" s="8" t="s">
        <v>6</v>
      </c>
      <c r="C5" s="9">
        <f>2160*B1</f>
        <v>33890.400000000001</v>
      </c>
      <c r="D5" s="9">
        <f t="shared" ref="D5:D8" si="0">C5/12</f>
        <v>2824.2000000000003</v>
      </c>
      <c r="E5" s="10">
        <f t="shared" ref="E5:E8" si="1">D5/18</f>
        <v>156.9</v>
      </c>
    </row>
    <row r="6" spans="1:5" ht="22.5">
      <c r="A6" s="7"/>
      <c r="B6" s="8" t="s">
        <v>7</v>
      </c>
      <c r="C6" s="9">
        <f>2592*B1</f>
        <v>40668.479999999996</v>
      </c>
      <c r="D6" s="9">
        <f t="shared" si="0"/>
        <v>3389.0399999999995</v>
      </c>
      <c r="E6" s="10">
        <f t="shared" si="1"/>
        <v>188.27999999999997</v>
      </c>
    </row>
    <row r="7" spans="1:5" ht="22.5">
      <c r="A7" s="7"/>
      <c r="B7" s="8" t="s">
        <v>8</v>
      </c>
      <c r="C7" s="9">
        <f>3024*B1</f>
        <v>47446.559999999998</v>
      </c>
      <c r="D7" s="9">
        <f t="shared" si="0"/>
        <v>3953.8799999999997</v>
      </c>
      <c r="E7" s="10">
        <f t="shared" si="1"/>
        <v>219.65999999999997</v>
      </c>
    </row>
    <row r="8" spans="1:5" ht="22.5">
      <c r="A8" s="7"/>
      <c r="B8" s="8" t="s">
        <v>9</v>
      </c>
      <c r="C8" s="11">
        <f>3456*B1</f>
        <v>54224.639999999999</v>
      </c>
      <c r="D8" s="11">
        <f t="shared" si="0"/>
        <v>4518.72</v>
      </c>
      <c r="E8" s="12">
        <f t="shared" si="1"/>
        <v>251.04000000000002</v>
      </c>
    </row>
    <row r="9" spans="1:5" ht="12.75">
      <c r="A9" s="13"/>
      <c r="B9" s="13"/>
      <c r="C9" s="13"/>
      <c r="D9" s="13"/>
      <c r="E9" s="13"/>
    </row>
    <row r="10" spans="1:5" ht="15">
      <c r="A10" s="14"/>
      <c r="B10" s="45" t="s">
        <v>10</v>
      </c>
      <c r="C10" s="58"/>
      <c r="D10" s="58"/>
      <c r="E10" s="59"/>
    </row>
    <row r="11" spans="1:5" ht="23.25">
      <c r="A11" s="4"/>
      <c r="B11" s="15" t="s">
        <v>2</v>
      </c>
      <c r="C11" s="16" t="s">
        <v>3</v>
      </c>
      <c r="D11" s="16" t="s">
        <v>11</v>
      </c>
      <c r="E11" s="16" t="s">
        <v>12</v>
      </c>
    </row>
    <row r="12" spans="1:5" ht="36">
      <c r="A12" s="17"/>
      <c r="B12" s="18" t="s">
        <v>13</v>
      </c>
      <c r="C12" s="11">
        <f>130*B1*12</f>
        <v>24476.400000000001</v>
      </c>
      <c r="D12" s="11">
        <f>130*B1</f>
        <v>2039.7</v>
      </c>
      <c r="E12" s="12">
        <f t="shared" ref="E12:E16" si="2">D12/151.67</f>
        <v>13.448275862068966</v>
      </c>
    </row>
    <row r="13" spans="1:5" ht="23.25">
      <c r="A13" s="19"/>
      <c r="B13" s="20" t="s">
        <v>6</v>
      </c>
      <c r="C13" s="9">
        <f>150*B1*12</f>
        <v>28242</v>
      </c>
      <c r="D13" s="9">
        <f>150*B1</f>
        <v>2353.5</v>
      </c>
      <c r="E13" s="10">
        <f t="shared" si="2"/>
        <v>15.517241379310347</v>
      </c>
    </row>
    <row r="14" spans="1:5" ht="23.25">
      <c r="A14" s="19"/>
      <c r="B14" s="20" t="s">
        <v>7</v>
      </c>
      <c r="C14" s="9">
        <f>180*B1*12</f>
        <v>33890.399999999994</v>
      </c>
      <c r="D14" s="9">
        <f>180*B1</f>
        <v>2824.2</v>
      </c>
      <c r="E14" s="10">
        <f t="shared" si="2"/>
        <v>18.620689655172413</v>
      </c>
    </row>
    <row r="15" spans="1:5" ht="23.25">
      <c r="A15" s="19"/>
      <c r="B15" s="20" t="s">
        <v>8</v>
      </c>
      <c r="C15" s="9">
        <f>210*B1*12</f>
        <v>39538.800000000003</v>
      </c>
      <c r="D15" s="9">
        <f>210*B1</f>
        <v>3294.9</v>
      </c>
      <c r="E15" s="10">
        <f t="shared" si="2"/>
        <v>21.724137931034484</v>
      </c>
    </row>
    <row r="16" spans="1:5" ht="23.25">
      <c r="A16" s="19"/>
      <c r="B16" s="20" t="s">
        <v>9</v>
      </c>
      <c r="C16" s="11">
        <f>240*B1*12</f>
        <v>45187.199999999997</v>
      </c>
      <c r="D16" s="11">
        <f>240*B1</f>
        <v>3765.6</v>
      </c>
      <c r="E16" s="12">
        <f t="shared" si="2"/>
        <v>24.827586206896552</v>
      </c>
    </row>
    <row r="17" spans="1:5" ht="12.75">
      <c r="A17" s="13"/>
      <c r="B17" s="13"/>
      <c r="C17" s="13"/>
      <c r="D17" s="13"/>
      <c r="E17" s="13"/>
    </row>
    <row r="18" spans="1:5" ht="12.7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  <row r="933" spans="1:5">
      <c r="A933" s="13"/>
      <c r="B933" s="13"/>
      <c r="C933" s="13"/>
      <c r="D933" s="13"/>
      <c r="E933" s="13"/>
    </row>
    <row r="934" spans="1:5">
      <c r="A934" s="13"/>
      <c r="B934" s="13"/>
      <c r="C934" s="13"/>
      <c r="D934" s="13"/>
      <c r="E934" s="13"/>
    </row>
    <row r="935" spans="1:5">
      <c r="A935" s="13"/>
      <c r="B935" s="13"/>
      <c r="C935" s="13"/>
      <c r="D935" s="13"/>
      <c r="E935" s="13"/>
    </row>
    <row r="936" spans="1:5">
      <c r="A936" s="13"/>
      <c r="B936" s="13"/>
      <c r="C936" s="13"/>
      <c r="D936" s="13"/>
      <c r="E936" s="13"/>
    </row>
    <row r="937" spans="1:5">
      <c r="A937" s="13"/>
      <c r="B937" s="13"/>
      <c r="C937" s="13"/>
      <c r="D937" s="13"/>
      <c r="E937" s="13"/>
    </row>
    <row r="938" spans="1:5">
      <c r="A938" s="13"/>
      <c r="B938" s="13"/>
      <c r="C938" s="13"/>
      <c r="D938" s="13"/>
      <c r="E938" s="13"/>
    </row>
    <row r="939" spans="1:5">
      <c r="A939" s="13"/>
      <c r="B939" s="13"/>
      <c r="C939" s="13"/>
      <c r="D939" s="13"/>
      <c r="E939" s="13"/>
    </row>
    <row r="940" spans="1:5">
      <c r="A940" s="13"/>
      <c r="B940" s="13"/>
      <c r="C940" s="13"/>
      <c r="D940" s="13"/>
      <c r="E940" s="13"/>
    </row>
    <row r="941" spans="1:5">
      <c r="A941" s="13"/>
      <c r="B941" s="13"/>
      <c r="C941" s="13"/>
      <c r="D941" s="13"/>
      <c r="E941" s="13"/>
    </row>
    <row r="942" spans="1:5">
      <c r="A942" s="13"/>
      <c r="B942" s="13"/>
      <c r="C942" s="13"/>
      <c r="D942" s="13"/>
      <c r="E942" s="13"/>
    </row>
    <row r="943" spans="1:5">
      <c r="A943" s="13"/>
      <c r="B943" s="13"/>
      <c r="C943" s="13"/>
      <c r="D943" s="13"/>
      <c r="E943" s="13"/>
    </row>
    <row r="944" spans="1:5">
      <c r="A944" s="13"/>
      <c r="B944" s="13"/>
      <c r="C944" s="13"/>
      <c r="D944" s="13"/>
      <c r="E944" s="13"/>
    </row>
    <row r="945" spans="1:5">
      <c r="A945" s="13"/>
      <c r="B945" s="13"/>
      <c r="C945" s="13"/>
      <c r="D945" s="13"/>
      <c r="E945" s="13"/>
    </row>
    <row r="946" spans="1:5">
      <c r="A946" s="13"/>
      <c r="B946" s="13"/>
      <c r="C946" s="13"/>
      <c r="D946" s="13"/>
      <c r="E946" s="13"/>
    </row>
    <row r="947" spans="1:5">
      <c r="A947" s="13"/>
      <c r="B947" s="13"/>
      <c r="C947" s="13"/>
      <c r="D947" s="13"/>
      <c r="E947" s="13"/>
    </row>
    <row r="948" spans="1:5">
      <c r="A948" s="13"/>
      <c r="B948" s="13"/>
      <c r="C948" s="13"/>
      <c r="D948" s="13"/>
      <c r="E948" s="13"/>
    </row>
    <row r="949" spans="1:5">
      <c r="A949" s="13"/>
      <c r="B949" s="13"/>
      <c r="C949" s="13"/>
      <c r="D949" s="13"/>
      <c r="E949" s="13"/>
    </row>
    <row r="950" spans="1:5">
      <c r="A950" s="13"/>
      <c r="B950" s="13"/>
      <c r="C950" s="13"/>
      <c r="D950" s="13"/>
      <c r="E950" s="13"/>
    </row>
    <row r="951" spans="1:5">
      <c r="A951" s="13"/>
      <c r="B951" s="13"/>
      <c r="C951" s="13"/>
      <c r="D951" s="13"/>
      <c r="E951" s="13"/>
    </row>
    <row r="952" spans="1:5">
      <c r="A952" s="13"/>
      <c r="B952" s="13"/>
      <c r="C952" s="13"/>
      <c r="D952" s="13"/>
      <c r="E952" s="13"/>
    </row>
    <row r="953" spans="1:5">
      <c r="A953" s="13"/>
      <c r="B953" s="13"/>
      <c r="C953" s="13"/>
      <c r="D953" s="13"/>
      <c r="E953" s="13"/>
    </row>
    <row r="954" spans="1:5">
      <c r="A954" s="13"/>
      <c r="B954" s="13"/>
      <c r="C954" s="13"/>
      <c r="D954" s="13"/>
      <c r="E954" s="13"/>
    </row>
    <row r="955" spans="1:5">
      <c r="A955" s="13"/>
      <c r="B955" s="13"/>
      <c r="C955" s="13"/>
      <c r="D955" s="13"/>
      <c r="E955" s="13"/>
    </row>
    <row r="956" spans="1:5">
      <c r="A956" s="13"/>
      <c r="B956" s="13"/>
      <c r="C956" s="13"/>
      <c r="D956" s="13"/>
      <c r="E956" s="13"/>
    </row>
    <row r="957" spans="1:5">
      <c r="A957" s="13"/>
      <c r="B957" s="13"/>
      <c r="C957" s="13"/>
      <c r="D957" s="13"/>
      <c r="E957" s="13"/>
    </row>
    <row r="958" spans="1:5">
      <c r="A958" s="13"/>
      <c r="B958" s="13"/>
      <c r="C958" s="13"/>
      <c r="D958" s="13"/>
      <c r="E958" s="13"/>
    </row>
    <row r="959" spans="1:5">
      <c r="A959" s="13"/>
      <c r="B959" s="13"/>
      <c r="C959" s="13"/>
      <c r="D959" s="13"/>
      <c r="E959" s="13"/>
    </row>
    <row r="960" spans="1:5">
      <c r="A960" s="13"/>
      <c r="B960" s="13"/>
      <c r="C960" s="13"/>
      <c r="D960" s="13"/>
      <c r="E960" s="13"/>
    </row>
    <row r="961" spans="1:5">
      <c r="A961" s="13"/>
      <c r="B961" s="13"/>
      <c r="C961" s="13"/>
      <c r="D961" s="13"/>
      <c r="E961" s="13"/>
    </row>
    <row r="962" spans="1:5">
      <c r="A962" s="13"/>
      <c r="B962" s="13"/>
      <c r="C962" s="13"/>
      <c r="D962" s="13"/>
      <c r="E962" s="13"/>
    </row>
    <row r="963" spans="1:5">
      <c r="A963" s="13"/>
      <c r="B963" s="13"/>
      <c r="C963" s="13"/>
      <c r="D963" s="13"/>
      <c r="E963" s="13"/>
    </row>
    <row r="964" spans="1:5">
      <c r="A964" s="13"/>
      <c r="B964" s="13"/>
      <c r="C964" s="13"/>
      <c r="D964" s="13"/>
      <c r="E964" s="13"/>
    </row>
    <row r="965" spans="1:5">
      <c r="A965" s="13"/>
      <c r="B965" s="13"/>
      <c r="C965" s="13"/>
      <c r="D965" s="13"/>
      <c r="E965" s="13"/>
    </row>
    <row r="966" spans="1:5">
      <c r="A966" s="13"/>
      <c r="B966" s="13"/>
      <c r="C966" s="13"/>
      <c r="D966" s="13"/>
      <c r="E966" s="13"/>
    </row>
    <row r="967" spans="1:5">
      <c r="A967" s="13"/>
      <c r="B967" s="13"/>
      <c r="C967" s="13"/>
      <c r="D967" s="13"/>
      <c r="E967" s="13"/>
    </row>
    <row r="968" spans="1:5">
      <c r="A968" s="13"/>
      <c r="B968" s="13"/>
      <c r="C968" s="13"/>
      <c r="D968" s="13"/>
      <c r="E968" s="13"/>
    </row>
    <row r="969" spans="1:5">
      <c r="A969" s="13"/>
      <c r="B969" s="13"/>
      <c r="C969" s="13"/>
      <c r="D969" s="13"/>
      <c r="E969" s="13"/>
    </row>
    <row r="970" spans="1:5">
      <c r="A970" s="13"/>
      <c r="B970" s="13"/>
      <c r="C970" s="13"/>
      <c r="D970" s="13"/>
      <c r="E970" s="13"/>
    </row>
    <row r="971" spans="1:5">
      <c r="A971" s="13"/>
      <c r="B971" s="13"/>
      <c r="C971" s="13"/>
      <c r="D971" s="13"/>
      <c r="E971" s="13"/>
    </row>
    <row r="972" spans="1:5">
      <c r="A972" s="13"/>
      <c r="B972" s="13"/>
      <c r="C972" s="13"/>
      <c r="D972" s="13"/>
      <c r="E972" s="13"/>
    </row>
    <row r="973" spans="1:5">
      <c r="A973" s="13"/>
      <c r="B973" s="13"/>
      <c r="C973" s="13"/>
      <c r="D973" s="13"/>
      <c r="E973" s="13"/>
    </row>
    <row r="974" spans="1:5">
      <c r="A974" s="13"/>
      <c r="B974" s="13"/>
      <c r="C974" s="13"/>
      <c r="D974" s="13"/>
      <c r="E974" s="13"/>
    </row>
    <row r="975" spans="1:5">
      <c r="A975" s="13"/>
      <c r="B975" s="13"/>
      <c r="C975" s="13"/>
      <c r="D975" s="13"/>
      <c r="E975" s="13"/>
    </row>
    <row r="976" spans="1:5">
      <c r="A976" s="13"/>
      <c r="B976" s="13"/>
      <c r="C976" s="13"/>
      <c r="D976" s="13"/>
      <c r="E976" s="13"/>
    </row>
    <row r="977" spans="1:5">
      <c r="A977" s="13"/>
      <c r="B977" s="13"/>
      <c r="C977" s="13"/>
      <c r="D977" s="13"/>
      <c r="E977" s="13"/>
    </row>
    <row r="978" spans="1:5">
      <c r="A978" s="13"/>
      <c r="B978" s="13"/>
      <c r="C978" s="13"/>
      <c r="D978" s="13"/>
      <c r="E978" s="13"/>
    </row>
    <row r="979" spans="1:5">
      <c r="A979" s="13"/>
      <c r="B979" s="13"/>
      <c r="C979" s="13"/>
      <c r="D979" s="13"/>
      <c r="E979" s="13"/>
    </row>
    <row r="980" spans="1:5">
      <c r="A980" s="13"/>
      <c r="B980" s="13"/>
      <c r="C980" s="13"/>
      <c r="D980" s="13"/>
      <c r="E980" s="13"/>
    </row>
    <row r="981" spans="1:5">
      <c r="A981" s="13"/>
      <c r="B981" s="13"/>
      <c r="C981" s="13"/>
      <c r="D981" s="13"/>
      <c r="E981" s="13"/>
    </row>
    <row r="982" spans="1:5">
      <c r="A982" s="13"/>
      <c r="B982" s="13"/>
      <c r="C982" s="13"/>
      <c r="D982" s="13"/>
      <c r="E982" s="13"/>
    </row>
    <row r="983" spans="1:5">
      <c r="A983" s="13"/>
      <c r="B983" s="13"/>
      <c r="C983" s="13"/>
      <c r="D983" s="13"/>
      <c r="E983" s="13"/>
    </row>
    <row r="984" spans="1:5">
      <c r="A984" s="13"/>
      <c r="B984" s="13"/>
      <c r="C984" s="13"/>
      <c r="D984" s="13"/>
      <c r="E984" s="13"/>
    </row>
    <row r="985" spans="1:5">
      <c r="A985" s="13"/>
      <c r="B985" s="13"/>
      <c r="C985" s="13"/>
      <c r="D985" s="13"/>
      <c r="E985" s="13"/>
    </row>
    <row r="986" spans="1:5">
      <c r="A986" s="13"/>
      <c r="B986" s="13"/>
      <c r="C986" s="13"/>
      <c r="D986" s="13"/>
      <c r="E986" s="13"/>
    </row>
    <row r="987" spans="1:5">
      <c r="A987" s="13"/>
      <c r="B987" s="13"/>
      <c r="C987" s="13"/>
      <c r="D987" s="13"/>
      <c r="E987" s="13"/>
    </row>
    <row r="988" spans="1:5">
      <c r="A988" s="13"/>
      <c r="B988" s="13"/>
      <c r="C988" s="13"/>
      <c r="D988" s="13"/>
      <c r="E988" s="13"/>
    </row>
    <row r="989" spans="1:5">
      <c r="A989" s="13"/>
      <c r="B989" s="13"/>
      <c r="C989" s="13"/>
      <c r="D989" s="13"/>
      <c r="E989" s="13"/>
    </row>
    <row r="990" spans="1:5">
      <c r="A990" s="13"/>
      <c r="B990" s="13"/>
      <c r="C990" s="13"/>
      <c r="D990" s="13"/>
      <c r="E990" s="13"/>
    </row>
    <row r="991" spans="1:5">
      <c r="A991" s="13"/>
      <c r="B991" s="13"/>
      <c r="C991" s="13"/>
      <c r="D991" s="13"/>
      <c r="E991" s="13"/>
    </row>
    <row r="992" spans="1:5">
      <c r="A992" s="13"/>
      <c r="B992" s="13"/>
      <c r="C992" s="13"/>
      <c r="D992" s="13"/>
      <c r="E992" s="13"/>
    </row>
    <row r="993" spans="1:5">
      <c r="A993" s="13"/>
      <c r="B993" s="13"/>
      <c r="C993" s="13"/>
      <c r="D993" s="13"/>
      <c r="E993" s="13"/>
    </row>
    <row r="994" spans="1:5">
      <c r="A994" s="13"/>
      <c r="B994" s="13"/>
      <c r="C994" s="13"/>
      <c r="D994" s="13"/>
      <c r="E994" s="13"/>
    </row>
    <row r="995" spans="1:5">
      <c r="A995" s="13"/>
      <c r="B995" s="13"/>
      <c r="C995" s="13"/>
      <c r="D995" s="13"/>
      <c r="E995" s="13"/>
    </row>
    <row r="996" spans="1:5">
      <c r="A996" s="13"/>
      <c r="B996" s="13"/>
      <c r="C996" s="13"/>
      <c r="D996" s="13"/>
      <c r="E996" s="13"/>
    </row>
    <row r="997" spans="1:5">
      <c r="A997" s="13"/>
      <c r="B997" s="13"/>
      <c r="C997" s="13"/>
      <c r="D997" s="13"/>
      <c r="E997" s="13"/>
    </row>
    <row r="998" spans="1:5">
      <c r="A998" s="13"/>
      <c r="B998" s="13"/>
      <c r="C998" s="13"/>
      <c r="D998" s="13"/>
      <c r="E998" s="13"/>
    </row>
    <row r="999" spans="1:5">
      <c r="A999" s="13"/>
      <c r="B999" s="13"/>
      <c r="C999" s="13"/>
      <c r="D999" s="13"/>
      <c r="E999" s="13"/>
    </row>
    <row r="1000" spans="1:5">
      <c r="A1000" s="13"/>
      <c r="B1000" s="13"/>
      <c r="C1000" s="13"/>
      <c r="D1000" s="13"/>
      <c r="E1000" s="13"/>
    </row>
  </sheetData>
  <sheetProtection sheet="1" objects="1" scenarios="1"/>
  <mergeCells count="2">
    <mergeCell ref="B3:E3"/>
    <mergeCell ref="B10:E10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0"/>
  <sheetViews>
    <sheetView showGridLines="0" workbookViewId="0">
      <selection activeCell="B25" sqref="B25"/>
    </sheetView>
  </sheetViews>
  <sheetFormatPr defaultColWidth="12.5703125" defaultRowHeight="15.75" customHeight="1"/>
  <cols>
    <col min="1" max="1" width="13.85546875" customWidth="1"/>
    <col min="2" max="2" width="20.85546875" customWidth="1"/>
    <col min="3" max="3" width="24" customWidth="1"/>
    <col min="4" max="4" width="23.5703125" customWidth="1"/>
    <col min="5" max="5" width="25.85546875" customWidth="1"/>
    <col min="7" max="7" width="30" bestFit="1" customWidth="1"/>
  </cols>
  <sheetData>
    <row r="1" spans="1:7" ht="15">
      <c r="A1" s="1" t="s">
        <v>0</v>
      </c>
      <c r="B1" s="21">
        <f>'Grille des salaires vétos'!B1</f>
        <v>15.69</v>
      </c>
      <c r="D1" s="1"/>
      <c r="E1" s="1"/>
    </row>
    <row r="2" spans="1:7" ht="15">
      <c r="A2" s="1"/>
      <c r="B2" s="1"/>
      <c r="C2" s="1"/>
      <c r="D2" s="1"/>
      <c r="E2" s="1"/>
    </row>
    <row r="3" spans="1:7" ht="15">
      <c r="A3" s="14"/>
      <c r="B3" s="46" t="s">
        <v>14</v>
      </c>
      <c r="C3" s="56"/>
      <c r="D3" s="56"/>
      <c r="E3" s="56"/>
    </row>
    <row r="4" spans="1:7" ht="44.25">
      <c r="A4" s="4"/>
      <c r="B4" s="22" t="s">
        <v>2</v>
      </c>
      <c r="C4" s="23" t="s">
        <v>15</v>
      </c>
      <c r="D4" s="24" t="s">
        <v>16</v>
      </c>
      <c r="E4" s="25" t="s">
        <v>17</v>
      </c>
    </row>
    <row r="5" spans="1:7" ht="22.5">
      <c r="A5" s="26"/>
      <c r="B5" s="27" t="s">
        <v>18</v>
      </c>
      <c r="C5" s="60">
        <f>2.4*B1</f>
        <v>37.655999999999999</v>
      </c>
      <c r="D5" s="61">
        <f t="shared" ref="D5:D8" si="0">C5/2</f>
        <v>18.827999999999999</v>
      </c>
      <c r="E5" s="28">
        <f>'Grille des salaires vétos'!E13</f>
        <v>15.517241379310347</v>
      </c>
      <c r="G5" s="29" t="s">
        <v>19</v>
      </c>
    </row>
    <row r="6" spans="1:7" ht="22.5">
      <c r="A6" s="26"/>
      <c r="B6" s="27" t="s">
        <v>20</v>
      </c>
      <c r="C6" s="60">
        <f>2.9*B1</f>
        <v>45.500999999999998</v>
      </c>
      <c r="D6" s="61">
        <f t="shared" si="0"/>
        <v>22.750499999999999</v>
      </c>
      <c r="E6" s="28">
        <f>'Grille des salaires vétos'!E14</f>
        <v>18.620689655172413</v>
      </c>
    </row>
    <row r="7" spans="1:7" ht="22.5">
      <c r="A7" s="26"/>
      <c r="B7" s="27" t="s">
        <v>21</v>
      </c>
      <c r="C7" s="60">
        <f>3.4*B1</f>
        <v>53.345999999999997</v>
      </c>
      <c r="D7" s="61">
        <f t="shared" si="0"/>
        <v>26.672999999999998</v>
      </c>
      <c r="E7" s="28">
        <f>'Grille des salaires vétos'!E15</f>
        <v>21.724137931034484</v>
      </c>
    </row>
    <row r="8" spans="1:7" ht="22.5">
      <c r="A8" s="26"/>
      <c r="B8" s="27" t="s">
        <v>22</v>
      </c>
      <c r="C8" s="60">
        <f>3.9*B1</f>
        <v>61.190999999999995</v>
      </c>
      <c r="D8" s="61">
        <f t="shared" si="0"/>
        <v>30.595499999999998</v>
      </c>
      <c r="E8" s="28">
        <f>'Grille des salaires vétos'!E16</f>
        <v>24.827586206896552</v>
      </c>
    </row>
    <row r="9" spans="1:7" ht="12.75">
      <c r="A9" s="13"/>
      <c r="B9" s="13"/>
      <c r="C9" s="13"/>
      <c r="D9" s="13"/>
      <c r="E9" s="13"/>
    </row>
    <row r="10" spans="1:7" ht="32.25" customHeight="1">
      <c r="A10" s="14"/>
      <c r="B10" s="47" t="s">
        <v>23</v>
      </c>
      <c r="C10" s="56"/>
      <c r="D10" s="56"/>
      <c r="E10" s="30"/>
    </row>
    <row r="11" spans="1:7" ht="33">
      <c r="A11" s="4"/>
      <c r="B11" s="22" t="s">
        <v>2</v>
      </c>
      <c r="C11" s="23" t="s">
        <v>24</v>
      </c>
      <c r="D11" s="31" t="s">
        <v>25</v>
      </c>
      <c r="E11" s="29"/>
    </row>
    <row r="12" spans="1:7" ht="22.5">
      <c r="A12" s="32"/>
      <c r="B12" s="33" t="s">
        <v>26</v>
      </c>
      <c r="C12" s="60">
        <f>'Grille des salaires vétos'!E12*1.2</f>
        <v>16.137931034482758</v>
      </c>
      <c r="D12" s="61">
        <f>'Grille des salaires vétos'!E12*0.2</f>
        <v>2.6896551724137936</v>
      </c>
      <c r="E12" s="29"/>
    </row>
    <row r="13" spans="1:7" ht="22.5">
      <c r="A13" s="26"/>
      <c r="B13" s="27" t="s">
        <v>18</v>
      </c>
      <c r="C13" s="60">
        <f>'Grille des salaires vétos'!E13*1.2</f>
        <v>18.620689655172416</v>
      </c>
      <c r="D13" s="61">
        <f>'Grille des salaires vétos'!E13*0.2</f>
        <v>3.1034482758620694</v>
      </c>
      <c r="E13" s="29"/>
    </row>
    <row r="14" spans="1:7" ht="22.5">
      <c r="A14" s="26"/>
      <c r="B14" s="27" t="s">
        <v>20</v>
      </c>
      <c r="C14" s="60">
        <f>'Grille des salaires vétos'!E14*1.2</f>
        <v>22.344827586206893</v>
      </c>
      <c r="D14" s="61">
        <f>'Grille des salaires vétos'!E14*0.2</f>
        <v>3.7241379310344827</v>
      </c>
      <c r="E14" s="29"/>
    </row>
    <row r="15" spans="1:7" ht="22.5">
      <c r="A15" s="26"/>
      <c r="B15" s="27" t="s">
        <v>21</v>
      </c>
      <c r="C15" s="60">
        <f>'Grille des salaires vétos'!E15*1.2</f>
        <v>26.068965517241381</v>
      </c>
      <c r="D15" s="61">
        <f>'Grille des salaires vétos'!E15*0.2</f>
        <v>4.3448275862068968</v>
      </c>
      <c r="E15" s="29"/>
    </row>
    <row r="16" spans="1:7" ht="22.5">
      <c r="A16" s="26"/>
      <c r="B16" s="27" t="s">
        <v>22</v>
      </c>
      <c r="C16" s="60">
        <f>'Grille des salaires vétos'!E16*1.2</f>
        <v>29.793103448275861</v>
      </c>
      <c r="D16" s="61">
        <f>'Grille des salaires vétos'!E16*0.2</f>
        <v>4.9655172413793105</v>
      </c>
      <c r="E16" s="29"/>
    </row>
    <row r="17" spans="1:5" ht="12.75">
      <c r="A17" s="13"/>
      <c r="B17" s="13"/>
      <c r="C17" s="13"/>
      <c r="D17" s="13"/>
      <c r="E17" s="13"/>
    </row>
    <row r="18" spans="1:5" ht="12.7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  <row r="933" spans="1:5">
      <c r="A933" s="13"/>
      <c r="B933" s="13"/>
      <c r="C933" s="13"/>
      <c r="D933" s="13"/>
      <c r="E933" s="13"/>
    </row>
    <row r="934" spans="1:5">
      <c r="A934" s="13"/>
      <c r="B934" s="13"/>
      <c r="C934" s="13"/>
      <c r="D934" s="13"/>
      <c r="E934" s="13"/>
    </row>
    <row r="935" spans="1:5">
      <c r="A935" s="13"/>
      <c r="B935" s="13"/>
      <c r="C935" s="13"/>
      <c r="D935" s="13"/>
      <c r="E935" s="13"/>
    </row>
    <row r="936" spans="1:5">
      <c r="A936" s="13"/>
      <c r="B936" s="13"/>
      <c r="C936" s="13"/>
      <c r="D936" s="13"/>
      <c r="E936" s="13"/>
    </row>
    <row r="937" spans="1:5">
      <c r="A937" s="13"/>
      <c r="B937" s="13"/>
      <c r="C937" s="13"/>
      <c r="D937" s="13"/>
      <c r="E937" s="13"/>
    </row>
    <row r="938" spans="1:5">
      <c r="A938" s="13"/>
      <c r="B938" s="13"/>
      <c r="C938" s="13"/>
      <c r="D938" s="13"/>
      <c r="E938" s="13"/>
    </row>
    <row r="939" spans="1:5">
      <c r="A939" s="13"/>
      <c r="B939" s="13"/>
      <c r="C939" s="13"/>
      <c r="D939" s="13"/>
      <c r="E939" s="13"/>
    </row>
    <row r="940" spans="1:5">
      <c r="A940" s="13"/>
      <c r="B940" s="13"/>
      <c r="C940" s="13"/>
      <c r="D940" s="13"/>
      <c r="E940" s="13"/>
    </row>
    <row r="941" spans="1:5">
      <c r="A941" s="13"/>
      <c r="B941" s="13"/>
      <c r="C941" s="13"/>
      <c r="D941" s="13"/>
      <c r="E941" s="13"/>
    </row>
    <row r="942" spans="1:5">
      <c r="A942" s="13"/>
      <c r="B942" s="13"/>
      <c r="C942" s="13"/>
      <c r="D942" s="13"/>
      <c r="E942" s="13"/>
    </row>
    <row r="943" spans="1:5">
      <c r="A943" s="13"/>
      <c r="B943" s="13"/>
      <c r="C943" s="13"/>
      <c r="D943" s="13"/>
      <c r="E943" s="13"/>
    </row>
    <row r="944" spans="1:5">
      <c r="A944" s="13"/>
      <c r="B944" s="13"/>
      <c r="C944" s="13"/>
      <c r="D944" s="13"/>
      <c r="E944" s="13"/>
    </row>
    <row r="945" spans="1:5">
      <c r="A945" s="13"/>
      <c r="B945" s="13"/>
      <c r="C945" s="13"/>
      <c r="D945" s="13"/>
      <c r="E945" s="13"/>
    </row>
    <row r="946" spans="1:5">
      <c r="A946" s="13"/>
      <c r="B946" s="13"/>
      <c r="C946" s="13"/>
      <c r="D946" s="13"/>
      <c r="E946" s="13"/>
    </row>
    <row r="947" spans="1:5">
      <c r="A947" s="13"/>
      <c r="B947" s="13"/>
      <c r="C947" s="13"/>
      <c r="D947" s="13"/>
      <c r="E947" s="13"/>
    </row>
    <row r="948" spans="1:5">
      <c r="A948" s="13"/>
      <c r="B948" s="13"/>
      <c r="C948" s="13"/>
      <c r="D948" s="13"/>
      <c r="E948" s="13"/>
    </row>
    <row r="949" spans="1:5">
      <c r="A949" s="13"/>
      <c r="B949" s="13"/>
      <c r="C949" s="13"/>
      <c r="D949" s="13"/>
      <c r="E949" s="13"/>
    </row>
    <row r="950" spans="1:5">
      <c r="A950" s="13"/>
      <c r="B950" s="13"/>
      <c r="C950" s="13"/>
      <c r="D950" s="13"/>
      <c r="E950" s="13"/>
    </row>
    <row r="951" spans="1:5">
      <c r="A951" s="13"/>
      <c r="B951" s="13"/>
      <c r="C951" s="13"/>
      <c r="D951" s="13"/>
      <c r="E951" s="13"/>
    </row>
    <row r="952" spans="1:5">
      <c r="A952" s="13"/>
      <c r="B952" s="13"/>
      <c r="C952" s="13"/>
      <c r="D952" s="13"/>
      <c r="E952" s="13"/>
    </row>
    <row r="953" spans="1:5">
      <c r="A953" s="13"/>
      <c r="B953" s="13"/>
      <c r="C953" s="13"/>
      <c r="D953" s="13"/>
      <c r="E953" s="13"/>
    </row>
    <row r="954" spans="1:5">
      <c r="A954" s="13"/>
      <c r="B954" s="13"/>
      <c r="C954" s="13"/>
      <c r="D954" s="13"/>
      <c r="E954" s="13"/>
    </row>
    <row r="955" spans="1:5">
      <c r="A955" s="13"/>
      <c r="B955" s="13"/>
      <c r="C955" s="13"/>
      <c r="D955" s="13"/>
      <c r="E955" s="13"/>
    </row>
    <row r="956" spans="1:5">
      <c r="A956" s="13"/>
      <c r="B956" s="13"/>
      <c r="C956" s="13"/>
      <c r="D956" s="13"/>
      <c r="E956" s="13"/>
    </row>
    <row r="957" spans="1:5">
      <c r="A957" s="13"/>
      <c r="B957" s="13"/>
      <c r="C957" s="13"/>
      <c r="D957" s="13"/>
      <c r="E957" s="13"/>
    </row>
    <row r="958" spans="1:5">
      <c r="A958" s="13"/>
      <c r="B958" s="13"/>
      <c r="C958" s="13"/>
      <c r="D958" s="13"/>
      <c r="E958" s="13"/>
    </row>
    <row r="959" spans="1:5">
      <c r="A959" s="13"/>
      <c r="B959" s="13"/>
      <c r="C959" s="13"/>
      <c r="D959" s="13"/>
      <c r="E959" s="13"/>
    </row>
    <row r="960" spans="1:5">
      <c r="A960" s="13"/>
      <c r="B960" s="13"/>
      <c r="C960" s="13"/>
      <c r="D960" s="13"/>
      <c r="E960" s="13"/>
    </row>
    <row r="961" spans="1:5">
      <c r="A961" s="13"/>
      <c r="B961" s="13"/>
      <c r="C961" s="13"/>
      <c r="D961" s="13"/>
      <c r="E961" s="13"/>
    </row>
    <row r="962" spans="1:5">
      <c r="A962" s="13"/>
      <c r="B962" s="13"/>
      <c r="C962" s="13"/>
      <c r="D962" s="13"/>
      <c r="E962" s="13"/>
    </row>
    <row r="963" spans="1:5">
      <c r="A963" s="13"/>
      <c r="B963" s="13"/>
      <c r="C963" s="13"/>
      <c r="D963" s="13"/>
      <c r="E963" s="13"/>
    </row>
    <row r="964" spans="1:5">
      <c r="A964" s="13"/>
      <c r="B964" s="13"/>
      <c r="C964" s="13"/>
      <c r="D964" s="13"/>
      <c r="E964" s="13"/>
    </row>
    <row r="965" spans="1:5">
      <c r="A965" s="13"/>
      <c r="B965" s="13"/>
      <c r="C965" s="13"/>
      <c r="D965" s="13"/>
      <c r="E965" s="13"/>
    </row>
    <row r="966" spans="1:5">
      <c r="A966" s="13"/>
      <c r="B966" s="13"/>
      <c r="C966" s="13"/>
      <c r="D966" s="13"/>
      <c r="E966" s="13"/>
    </row>
    <row r="967" spans="1:5">
      <c r="A967" s="13"/>
      <c r="B967" s="13"/>
      <c r="C967" s="13"/>
      <c r="D967" s="13"/>
      <c r="E967" s="13"/>
    </row>
    <row r="968" spans="1:5">
      <c r="A968" s="13"/>
      <c r="B968" s="13"/>
      <c r="C968" s="13"/>
      <c r="D968" s="13"/>
      <c r="E968" s="13"/>
    </row>
    <row r="969" spans="1:5">
      <c r="A969" s="13"/>
      <c r="B969" s="13"/>
      <c r="C969" s="13"/>
      <c r="D969" s="13"/>
      <c r="E969" s="13"/>
    </row>
    <row r="970" spans="1:5">
      <c r="A970" s="13"/>
      <c r="B970" s="13"/>
      <c r="C970" s="13"/>
      <c r="D970" s="13"/>
      <c r="E970" s="13"/>
    </row>
    <row r="971" spans="1:5">
      <c r="A971" s="13"/>
      <c r="B971" s="13"/>
      <c r="C971" s="13"/>
      <c r="D971" s="13"/>
      <c r="E971" s="13"/>
    </row>
    <row r="972" spans="1:5">
      <c r="A972" s="13"/>
      <c r="B972" s="13"/>
      <c r="C972" s="13"/>
      <c r="D972" s="13"/>
      <c r="E972" s="13"/>
    </row>
    <row r="973" spans="1:5">
      <c r="A973" s="13"/>
      <c r="B973" s="13"/>
      <c r="C973" s="13"/>
      <c r="D973" s="13"/>
      <c r="E973" s="13"/>
    </row>
    <row r="974" spans="1:5">
      <c r="A974" s="13"/>
      <c r="B974" s="13"/>
      <c r="C974" s="13"/>
      <c r="D974" s="13"/>
      <c r="E974" s="13"/>
    </row>
    <row r="975" spans="1:5">
      <c r="A975" s="13"/>
      <c r="B975" s="13"/>
      <c r="C975" s="13"/>
      <c r="D975" s="13"/>
      <c r="E975" s="13"/>
    </row>
    <row r="976" spans="1:5">
      <c r="A976" s="13"/>
      <c r="B976" s="13"/>
      <c r="C976" s="13"/>
      <c r="D976" s="13"/>
      <c r="E976" s="13"/>
    </row>
    <row r="977" spans="1:5">
      <c r="A977" s="13"/>
      <c r="B977" s="13"/>
      <c r="C977" s="13"/>
      <c r="D977" s="13"/>
      <c r="E977" s="13"/>
    </row>
    <row r="978" spans="1:5">
      <c r="A978" s="13"/>
      <c r="B978" s="13"/>
      <c r="C978" s="13"/>
      <c r="D978" s="13"/>
      <c r="E978" s="13"/>
    </row>
    <row r="979" spans="1:5">
      <c r="A979" s="13"/>
      <c r="B979" s="13"/>
      <c r="C979" s="13"/>
      <c r="D979" s="13"/>
      <c r="E979" s="13"/>
    </row>
    <row r="980" spans="1:5">
      <c r="A980" s="13"/>
      <c r="B980" s="13"/>
      <c r="C980" s="13"/>
      <c r="D980" s="13"/>
      <c r="E980" s="13"/>
    </row>
    <row r="981" spans="1:5">
      <c r="A981" s="13"/>
      <c r="B981" s="13"/>
      <c r="C981" s="13"/>
      <c r="D981" s="13"/>
      <c r="E981" s="13"/>
    </row>
    <row r="982" spans="1:5">
      <c r="A982" s="13"/>
      <c r="B982" s="13"/>
      <c r="C982" s="13"/>
      <c r="D982" s="13"/>
      <c r="E982" s="13"/>
    </row>
    <row r="983" spans="1:5">
      <c r="A983" s="13"/>
      <c r="B983" s="13"/>
      <c r="C983" s="13"/>
      <c r="D983" s="13"/>
      <c r="E983" s="13"/>
    </row>
    <row r="984" spans="1:5">
      <c r="A984" s="13"/>
      <c r="B984" s="13"/>
      <c r="C984" s="13"/>
      <c r="D984" s="13"/>
      <c r="E984" s="13"/>
    </row>
    <row r="985" spans="1:5">
      <c r="A985" s="13"/>
      <c r="B985" s="13"/>
      <c r="C985" s="13"/>
      <c r="D985" s="13"/>
      <c r="E985" s="13"/>
    </row>
    <row r="986" spans="1:5">
      <c r="A986" s="13"/>
      <c r="B986" s="13"/>
      <c r="C986" s="13"/>
      <c r="D986" s="13"/>
      <c r="E986" s="13"/>
    </row>
    <row r="987" spans="1:5">
      <c r="A987" s="13"/>
      <c r="B987" s="13"/>
      <c r="C987" s="13"/>
      <c r="D987" s="13"/>
      <c r="E987" s="13"/>
    </row>
    <row r="988" spans="1:5">
      <c r="A988" s="13"/>
      <c r="B988" s="13"/>
      <c r="C988" s="13"/>
      <c r="D988" s="13"/>
      <c r="E988" s="13"/>
    </row>
    <row r="989" spans="1:5">
      <c r="A989" s="13"/>
      <c r="B989" s="13"/>
      <c r="C989" s="13"/>
      <c r="D989" s="13"/>
      <c r="E989" s="13"/>
    </row>
    <row r="990" spans="1:5">
      <c r="A990" s="13"/>
      <c r="B990" s="13"/>
      <c r="C990" s="13"/>
      <c r="D990" s="13"/>
      <c r="E990" s="13"/>
    </row>
    <row r="991" spans="1:5">
      <c r="A991" s="13"/>
      <c r="B991" s="13"/>
      <c r="C991" s="13"/>
      <c r="D991" s="13"/>
      <c r="E991" s="13"/>
    </row>
    <row r="992" spans="1:5">
      <c r="A992" s="13"/>
      <c r="B992" s="13"/>
      <c r="C992" s="13"/>
      <c r="D992" s="13"/>
      <c r="E992" s="13"/>
    </row>
    <row r="993" spans="1:5">
      <c r="A993" s="13"/>
      <c r="B993" s="13"/>
      <c r="C993" s="13"/>
      <c r="D993" s="13"/>
      <c r="E993" s="13"/>
    </row>
    <row r="994" spans="1:5">
      <c r="A994" s="13"/>
      <c r="B994" s="13"/>
      <c r="C994" s="13"/>
      <c r="D994" s="13"/>
      <c r="E994" s="13"/>
    </row>
    <row r="995" spans="1:5">
      <c r="A995" s="13"/>
      <c r="B995" s="13"/>
      <c r="C995" s="13"/>
      <c r="D995" s="13"/>
      <c r="E995" s="13"/>
    </row>
    <row r="996" spans="1:5">
      <c r="A996" s="13"/>
      <c r="B996" s="13"/>
      <c r="C996" s="13"/>
      <c r="D996" s="13"/>
      <c r="E996" s="13"/>
    </row>
    <row r="997" spans="1:5">
      <c r="A997" s="13"/>
      <c r="B997" s="13"/>
      <c r="C997" s="13"/>
      <c r="D997" s="13"/>
      <c r="E997" s="13"/>
    </row>
    <row r="998" spans="1:5">
      <c r="A998" s="13"/>
      <c r="B998" s="13"/>
      <c r="C998" s="13"/>
      <c r="D998" s="13"/>
      <c r="E998" s="13"/>
    </row>
    <row r="999" spans="1:5">
      <c r="A999" s="13"/>
      <c r="B999" s="13"/>
      <c r="C999" s="13"/>
      <c r="D999" s="13"/>
      <c r="E999" s="13"/>
    </row>
    <row r="1000" spans="1:5">
      <c r="A1000" s="13"/>
      <c r="B1000" s="13"/>
      <c r="C1000" s="13"/>
      <c r="D1000" s="13"/>
      <c r="E1000" s="13"/>
    </row>
  </sheetData>
  <sheetProtection sheet="1" objects="1" scenarios="1"/>
  <mergeCells count="2">
    <mergeCell ref="B3:E3"/>
    <mergeCell ref="B10:D10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993"/>
  <sheetViews>
    <sheetView showGridLines="0" tabSelected="1" workbookViewId="0">
      <selection activeCell="K21" sqref="K21"/>
    </sheetView>
  </sheetViews>
  <sheetFormatPr defaultColWidth="12.5703125" defaultRowHeight="15.75" customHeight="1"/>
  <cols>
    <col min="1" max="1" width="13.85546875" customWidth="1"/>
    <col min="2" max="2" width="10.140625" customWidth="1"/>
    <col min="3" max="3" width="17.42578125" customWidth="1"/>
    <col min="4" max="4" width="17.85546875" customWidth="1"/>
    <col min="5" max="5" width="18.28515625" customWidth="1"/>
  </cols>
  <sheetData>
    <row r="1" spans="1:5" ht="15">
      <c r="A1" s="1" t="s">
        <v>0</v>
      </c>
      <c r="B1" s="1">
        <f>'Grille des salaires vétos'!B1</f>
        <v>15.69</v>
      </c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4"/>
      <c r="B3" s="48" t="s">
        <v>27</v>
      </c>
      <c r="C3" s="62"/>
      <c r="D3" s="62"/>
      <c r="E3" s="63"/>
    </row>
    <row r="4" spans="1:5" ht="22.5">
      <c r="A4" s="4"/>
      <c r="B4" s="34" t="s">
        <v>2</v>
      </c>
      <c r="C4" s="35" t="s">
        <v>3</v>
      </c>
      <c r="D4" s="35" t="s">
        <v>11</v>
      </c>
      <c r="E4" s="36" t="s">
        <v>12</v>
      </c>
    </row>
    <row r="5" spans="1:5" ht="12.75">
      <c r="A5" s="37"/>
      <c r="B5" s="38" t="s">
        <v>28</v>
      </c>
      <c r="C5" s="64">
        <f>102*B1*12</f>
        <v>19204.559999999998</v>
      </c>
      <c r="D5" s="64">
        <f>102*B1</f>
        <v>1600.3799999999999</v>
      </c>
      <c r="E5" s="39">
        <f t="shared" ref="E5:E9" si="0">D5/151.67</f>
        <v>10.551724137931034</v>
      </c>
    </row>
    <row r="6" spans="1:5" ht="12.75">
      <c r="A6" s="37"/>
      <c r="B6" s="40" t="s">
        <v>29</v>
      </c>
      <c r="C6" s="65">
        <f>105*B1*12</f>
        <v>19769.400000000001</v>
      </c>
      <c r="D6" s="65">
        <f>105*B1</f>
        <v>1647.45</v>
      </c>
      <c r="E6" s="41">
        <f t="shared" si="0"/>
        <v>10.862068965517242</v>
      </c>
    </row>
    <row r="7" spans="1:5" ht="12.75">
      <c r="A7" s="37"/>
      <c r="B7" s="40" t="s">
        <v>30</v>
      </c>
      <c r="C7" s="65">
        <f>107*B1*12</f>
        <v>20145.96</v>
      </c>
      <c r="D7" s="65">
        <f>107*B1</f>
        <v>1678.83</v>
      </c>
      <c r="E7" s="41">
        <f t="shared" si="0"/>
        <v>11.068965517241379</v>
      </c>
    </row>
    <row r="8" spans="1:5" ht="12.75">
      <c r="A8" s="37"/>
      <c r="B8" s="40" t="s">
        <v>31</v>
      </c>
      <c r="C8" s="65">
        <f>110*B1*12</f>
        <v>20710.8</v>
      </c>
      <c r="D8" s="65">
        <f>110*B1</f>
        <v>1725.8999999999999</v>
      </c>
      <c r="E8" s="41">
        <f t="shared" si="0"/>
        <v>11.379310344827585</v>
      </c>
    </row>
    <row r="9" spans="1:5" ht="12.75">
      <c r="A9" s="37"/>
      <c r="B9" s="42" t="s">
        <v>32</v>
      </c>
      <c r="C9" s="66">
        <f>117*B1*12</f>
        <v>22028.760000000002</v>
      </c>
      <c r="D9" s="66">
        <f>117*B1</f>
        <v>1835.73</v>
      </c>
      <c r="E9" s="43">
        <f t="shared" si="0"/>
        <v>12.103448275862069</v>
      </c>
    </row>
    <row r="10" spans="1:5" ht="12.75">
      <c r="A10" s="13"/>
      <c r="B10" s="13"/>
      <c r="C10" s="13"/>
      <c r="D10" s="13"/>
      <c r="E10" s="13"/>
    </row>
    <row r="11" spans="1:5" ht="15">
      <c r="A11" s="49"/>
      <c r="B11" s="50"/>
      <c r="C11" s="67"/>
      <c r="D11" s="68"/>
      <c r="E11" s="14"/>
    </row>
    <row r="12" spans="1:5" ht="15">
      <c r="A12" s="51"/>
      <c r="B12" s="51"/>
      <c r="C12" s="52"/>
      <c r="D12" s="52"/>
    </row>
    <row r="13" spans="1:5" ht="12.75">
      <c r="A13" s="53"/>
      <c r="B13" s="53"/>
      <c r="C13" s="54"/>
      <c r="D13" s="54"/>
    </row>
    <row r="14" spans="1:5" ht="12.75">
      <c r="A14" s="53"/>
      <c r="B14" s="53"/>
      <c r="C14" s="54"/>
      <c r="D14" s="54"/>
    </row>
    <row r="15" spans="1:5" ht="12.75">
      <c r="A15" s="53"/>
      <c r="B15" s="53"/>
      <c r="C15" s="54"/>
      <c r="D15" s="54"/>
    </row>
    <row r="16" spans="1:5" ht="12.75">
      <c r="A16" s="53"/>
      <c r="B16" s="53"/>
      <c r="C16" s="54"/>
      <c r="D16" s="54"/>
    </row>
    <row r="17" spans="1:5" ht="12.75">
      <c r="A17" s="53"/>
      <c r="B17" s="53"/>
      <c r="C17" s="54"/>
      <c r="D17" s="54"/>
    </row>
    <row r="18" spans="1:5" ht="12.75">
      <c r="A18" s="55"/>
      <c r="B18" s="55"/>
      <c r="C18" s="55"/>
      <c r="D18" s="55"/>
      <c r="E18" s="13"/>
    </row>
    <row r="19" spans="1:5" ht="12.7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  <row r="933" spans="1:5">
      <c r="A933" s="13"/>
      <c r="B933" s="13"/>
      <c r="C933" s="13"/>
      <c r="D933" s="13"/>
      <c r="E933" s="13"/>
    </row>
    <row r="934" spans="1:5">
      <c r="A934" s="13"/>
      <c r="B934" s="13"/>
      <c r="C934" s="13"/>
      <c r="D934" s="13"/>
      <c r="E934" s="13"/>
    </row>
    <row r="935" spans="1:5">
      <c r="A935" s="13"/>
      <c r="B935" s="13"/>
      <c r="C935" s="13"/>
      <c r="D935" s="13"/>
      <c r="E935" s="13"/>
    </row>
    <row r="936" spans="1:5">
      <c r="A936" s="13"/>
      <c r="B936" s="13"/>
      <c r="C936" s="13"/>
      <c r="D936" s="13"/>
      <c r="E936" s="13"/>
    </row>
    <row r="937" spans="1:5">
      <c r="A937" s="13"/>
      <c r="B937" s="13"/>
      <c r="C937" s="13"/>
      <c r="D937" s="13"/>
      <c r="E937" s="13"/>
    </row>
    <row r="938" spans="1:5">
      <c r="A938" s="13"/>
      <c r="B938" s="13"/>
      <c r="C938" s="13"/>
      <c r="D938" s="13"/>
      <c r="E938" s="13"/>
    </row>
    <row r="939" spans="1:5">
      <c r="A939" s="13"/>
      <c r="B939" s="13"/>
      <c r="C939" s="13"/>
      <c r="D939" s="13"/>
      <c r="E939" s="13"/>
    </row>
    <row r="940" spans="1:5">
      <c r="A940" s="13"/>
      <c r="B940" s="13"/>
      <c r="C940" s="13"/>
      <c r="D940" s="13"/>
      <c r="E940" s="13"/>
    </row>
    <row r="941" spans="1:5">
      <c r="A941" s="13"/>
      <c r="B941" s="13"/>
      <c r="C941" s="13"/>
      <c r="D941" s="13"/>
      <c r="E941" s="13"/>
    </row>
    <row r="942" spans="1:5">
      <c r="A942" s="13"/>
      <c r="B942" s="13"/>
      <c r="C942" s="13"/>
      <c r="D942" s="13"/>
      <c r="E942" s="13"/>
    </row>
    <row r="943" spans="1:5">
      <c r="A943" s="13"/>
      <c r="B943" s="13"/>
      <c r="C943" s="13"/>
      <c r="D943" s="13"/>
      <c r="E943" s="13"/>
    </row>
    <row r="944" spans="1:5">
      <c r="A944" s="13"/>
      <c r="B944" s="13"/>
      <c r="C944" s="13"/>
      <c r="D944" s="13"/>
      <c r="E944" s="13"/>
    </row>
    <row r="945" spans="1:5">
      <c r="A945" s="13"/>
      <c r="B945" s="13"/>
      <c r="C945" s="13"/>
      <c r="D945" s="13"/>
      <c r="E945" s="13"/>
    </row>
    <row r="946" spans="1:5">
      <c r="A946" s="13"/>
      <c r="B946" s="13"/>
      <c r="C946" s="13"/>
      <c r="D946" s="13"/>
      <c r="E946" s="13"/>
    </row>
    <row r="947" spans="1:5">
      <c r="A947" s="13"/>
      <c r="B947" s="13"/>
      <c r="C947" s="13"/>
      <c r="D947" s="13"/>
      <c r="E947" s="13"/>
    </row>
    <row r="948" spans="1:5">
      <c r="A948" s="13"/>
      <c r="B948" s="13"/>
      <c r="C948" s="13"/>
      <c r="D948" s="13"/>
      <c r="E948" s="13"/>
    </row>
    <row r="949" spans="1:5">
      <c r="A949" s="13"/>
      <c r="B949" s="13"/>
      <c r="C949" s="13"/>
      <c r="D949" s="13"/>
      <c r="E949" s="13"/>
    </row>
    <row r="950" spans="1:5">
      <c r="A950" s="13"/>
      <c r="B950" s="13"/>
      <c r="C950" s="13"/>
      <c r="D950" s="13"/>
      <c r="E950" s="13"/>
    </row>
    <row r="951" spans="1:5">
      <c r="A951" s="13"/>
      <c r="B951" s="13"/>
      <c r="C951" s="13"/>
      <c r="D951" s="13"/>
      <c r="E951" s="13"/>
    </row>
    <row r="952" spans="1:5">
      <c r="A952" s="13"/>
      <c r="B952" s="13"/>
      <c r="C952" s="13"/>
      <c r="D952" s="13"/>
      <c r="E952" s="13"/>
    </row>
    <row r="953" spans="1:5">
      <c r="A953" s="13"/>
      <c r="B953" s="13"/>
      <c r="C953" s="13"/>
      <c r="D953" s="13"/>
      <c r="E953" s="13"/>
    </row>
    <row r="954" spans="1:5">
      <c r="A954" s="13"/>
      <c r="B954" s="13"/>
      <c r="C954" s="13"/>
      <c r="D954" s="13"/>
      <c r="E954" s="13"/>
    </row>
    <row r="955" spans="1:5">
      <c r="A955" s="13"/>
      <c r="B955" s="13"/>
      <c r="C955" s="13"/>
      <c r="D955" s="13"/>
      <c r="E955" s="13"/>
    </row>
    <row r="956" spans="1:5">
      <c r="A956" s="13"/>
      <c r="B956" s="13"/>
      <c r="C956" s="13"/>
      <c r="D956" s="13"/>
      <c r="E956" s="13"/>
    </row>
    <row r="957" spans="1:5">
      <c r="A957" s="13"/>
      <c r="B957" s="13"/>
      <c r="C957" s="13"/>
      <c r="D957" s="13"/>
      <c r="E957" s="13"/>
    </row>
    <row r="958" spans="1:5">
      <c r="A958" s="13"/>
      <c r="B958" s="13"/>
      <c r="C958" s="13"/>
      <c r="D958" s="13"/>
      <c r="E958" s="13"/>
    </row>
    <row r="959" spans="1:5">
      <c r="A959" s="13"/>
      <c r="B959" s="13"/>
      <c r="C959" s="13"/>
      <c r="D959" s="13"/>
      <c r="E959" s="13"/>
    </row>
    <row r="960" spans="1:5">
      <c r="A960" s="13"/>
      <c r="B960" s="13"/>
      <c r="C960" s="13"/>
      <c r="D960" s="13"/>
      <c r="E960" s="13"/>
    </row>
    <row r="961" spans="1:5">
      <c r="A961" s="13"/>
      <c r="B961" s="13"/>
      <c r="C961" s="13"/>
      <c r="D961" s="13"/>
      <c r="E961" s="13"/>
    </row>
    <row r="962" spans="1:5">
      <c r="A962" s="13"/>
      <c r="B962" s="13"/>
      <c r="C962" s="13"/>
      <c r="D962" s="13"/>
      <c r="E962" s="13"/>
    </row>
    <row r="963" spans="1:5">
      <c r="A963" s="13"/>
      <c r="B963" s="13"/>
      <c r="C963" s="13"/>
      <c r="D963" s="13"/>
      <c r="E963" s="13"/>
    </row>
    <row r="964" spans="1:5">
      <c r="A964" s="13"/>
      <c r="B964" s="13"/>
      <c r="C964" s="13"/>
      <c r="D964" s="13"/>
      <c r="E964" s="13"/>
    </row>
    <row r="965" spans="1:5">
      <c r="A965" s="13"/>
      <c r="B965" s="13"/>
      <c r="C965" s="13"/>
      <c r="D965" s="13"/>
      <c r="E965" s="13"/>
    </row>
    <row r="966" spans="1:5">
      <c r="A966" s="13"/>
      <c r="B966" s="13"/>
      <c r="C966" s="13"/>
      <c r="D966" s="13"/>
      <c r="E966" s="13"/>
    </row>
    <row r="967" spans="1:5">
      <c r="A967" s="13"/>
      <c r="B967" s="13"/>
      <c r="C967" s="13"/>
      <c r="D967" s="13"/>
      <c r="E967" s="13"/>
    </row>
    <row r="968" spans="1:5">
      <c r="A968" s="13"/>
      <c r="B968" s="13"/>
      <c r="C968" s="13"/>
      <c r="D968" s="13"/>
      <c r="E968" s="13"/>
    </row>
    <row r="969" spans="1:5">
      <c r="A969" s="13"/>
      <c r="B969" s="13"/>
      <c r="C969" s="13"/>
      <c r="D969" s="13"/>
      <c r="E969" s="13"/>
    </row>
    <row r="970" spans="1:5">
      <c r="A970" s="13"/>
      <c r="B970" s="13"/>
      <c r="C970" s="13"/>
      <c r="D970" s="13"/>
      <c r="E970" s="13"/>
    </row>
    <row r="971" spans="1:5">
      <c r="A971" s="13"/>
      <c r="B971" s="13"/>
      <c r="C971" s="13"/>
      <c r="D971" s="13"/>
      <c r="E971" s="13"/>
    </row>
    <row r="972" spans="1:5">
      <c r="A972" s="13"/>
      <c r="B972" s="13"/>
      <c r="C972" s="13"/>
      <c r="D972" s="13"/>
      <c r="E972" s="13"/>
    </row>
    <row r="973" spans="1:5">
      <c r="A973" s="13"/>
      <c r="B973" s="13"/>
      <c r="C973" s="13"/>
      <c r="D973" s="13"/>
      <c r="E973" s="13"/>
    </row>
    <row r="974" spans="1:5">
      <c r="A974" s="13"/>
      <c r="B974" s="13"/>
      <c r="C974" s="13"/>
      <c r="D974" s="13"/>
      <c r="E974" s="13"/>
    </row>
    <row r="975" spans="1:5">
      <c r="A975" s="13"/>
      <c r="B975" s="13"/>
      <c r="C975" s="13"/>
      <c r="D975" s="13"/>
      <c r="E975" s="13"/>
    </row>
    <row r="976" spans="1:5">
      <c r="A976" s="13"/>
      <c r="B976" s="13"/>
      <c r="C976" s="13"/>
      <c r="D976" s="13"/>
      <c r="E976" s="13"/>
    </row>
    <row r="977" spans="1:5">
      <c r="A977" s="13"/>
      <c r="B977" s="13"/>
      <c r="C977" s="13"/>
      <c r="D977" s="13"/>
      <c r="E977" s="13"/>
    </row>
    <row r="978" spans="1:5">
      <c r="A978" s="13"/>
      <c r="B978" s="13"/>
      <c r="C978" s="13"/>
      <c r="D978" s="13"/>
      <c r="E978" s="13"/>
    </row>
    <row r="979" spans="1:5">
      <c r="A979" s="13"/>
      <c r="B979" s="13"/>
      <c r="C979" s="13"/>
      <c r="D979" s="13"/>
      <c r="E979" s="13"/>
    </row>
    <row r="980" spans="1:5">
      <c r="A980" s="13"/>
      <c r="B980" s="13"/>
      <c r="C980" s="13"/>
      <c r="D980" s="13"/>
      <c r="E980" s="13"/>
    </row>
    <row r="981" spans="1:5">
      <c r="A981" s="13"/>
      <c r="B981" s="13"/>
      <c r="C981" s="13"/>
      <c r="D981" s="13"/>
      <c r="E981" s="13"/>
    </row>
    <row r="982" spans="1:5">
      <c r="A982" s="13"/>
      <c r="B982" s="13"/>
      <c r="C982" s="13"/>
      <c r="D982" s="13"/>
      <c r="E982" s="13"/>
    </row>
    <row r="983" spans="1:5">
      <c r="A983" s="13"/>
      <c r="B983" s="13"/>
      <c r="C983" s="13"/>
      <c r="D983" s="13"/>
      <c r="E983" s="13"/>
    </row>
    <row r="984" spans="1:5">
      <c r="A984" s="13"/>
      <c r="B984" s="13"/>
      <c r="C984" s="13"/>
      <c r="D984" s="13"/>
      <c r="E984" s="13"/>
    </row>
    <row r="985" spans="1:5">
      <c r="A985" s="13"/>
      <c r="B985" s="13"/>
      <c r="C985" s="13"/>
      <c r="D985" s="13"/>
      <c r="E985" s="13"/>
    </row>
    <row r="986" spans="1:5">
      <c r="A986" s="13"/>
      <c r="B986" s="13"/>
      <c r="C986" s="13"/>
      <c r="D986" s="13"/>
      <c r="E986" s="13"/>
    </row>
    <row r="987" spans="1:5">
      <c r="A987" s="13"/>
      <c r="B987" s="13"/>
      <c r="C987" s="13"/>
      <c r="D987" s="13"/>
      <c r="E987" s="13"/>
    </row>
    <row r="988" spans="1:5">
      <c r="A988" s="13"/>
      <c r="B988" s="13"/>
      <c r="C988" s="13"/>
      <c r="D988" s="13"/>
      <c r="E988" s="13"/>
    </row>
    <row r="989" spans="1:5">
      <c r="A989" s="13"/>
      <c r="B989" s="13"/>
      <c r="C989" s="13"/>
      <c r="D989" s="13"/>
      <c r="E989" s="13"/>
    </row>
    <row r="990" spans="1:5">
      <c r="A990" s="13"/>
      <c r="B990" s="13"/>
      <c r="C990" s="13"/>
      <c r="D990" s="13"/>
      <c r="E990" s="13"/>
    </row>
    <row r="991" spans="1:5">
      <c r="A991" s="13"/>
      <c r="B991" s="13"/>
      <c r="C991" s="13"/>
      <c r="D991" s="13"/>
      <c r="E991" s="13"/>
    </row>
    <row r="992" spans="1:5">
      <c r="A992" s="13"/>
      <c r="B992" s="13"/>
      <c r="C992" s="13"/>
      <c r="D992" s="13"/>
      <c r="E992" s="13"/>
    </row>
    <row r="993" spans="1:5">
      <c r="A993" s="13"/>
      <c r="B993" s="13"/>
      <c r="C993" s="13"/>
      <c r="D993" s="13"/>
      <c r="E993" s="13"/>
    </row>
  </sheetData>
  <sheetProtection sheet="1" objects="1" scenarios="1"/>
  <mergeCells count="2">
    <mergeCell ref="B3:E3"/>
    <mergeCell ref="B11:D11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65929B1347743A8B6867426DAF53E" ma:contentTypeVersion="17" ma:contentTypeDescription="Crée un document." ma:contentTypeScope="" ma:versionID="1383ba4c16d8865d8e7e3c7a62792acc">
  <xsd:schema xmlns:xsd="http://www.w3.org/2001/XMLSchema" xmlns:xs="http://www.w3.org/2001/XMLSchema" xmlns:p="http://schemas.microsoft.com/office/2006/metadata/properties" xmlns:ns2="9fe0fdf7-087d-4c52-884a-b43f7913da44" xmlns:ns3="a8e37630-e363-4f0e-b980-3fb1075e11c1" targetNamespace="http://schemas.microsoft.com/office/2006/metadata/properties" ma:root="true" ma:fieldsID="3e8c5bada06bcb12c7b0d4841b123573" ns2:_="" ns3:_="">
    <xsd:import namespace="9fe0fdf7-087d-4c52-884a-b43f7913da44"/>
    <xsd:import namespace="a8e37630-e363-4f0e-b980-3fb1075e11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Imag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0fdf7-087d-4c52-884a-b43f7913d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Image" ma:index="19" nillable="true" ma:displayName="Image" ma:format="Thumbnail" ma:internalName="Imag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4a7c6c18-03c1-4e2a-9154-74c9fae9b1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37630-e363-4f0e-b980-3fb1075e11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48b235-0d7f-4d5a-8493-8b993b08bdb8}" ma:internalName="TaxCatchAll" ma:showField="CatchAllData" ma:web="a8e37630-e363-4f0e-b980-3fb1075e11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9fe0fdf7-087d-4c52-884a-b43f7913da44" xsi:nil="true"/>
    <lcf76f155ced4ddcb4097134ff3c332f xmlns="9fe0fdf7-087d-4c52-884a-b43f7913da44">
      <Terms xmlns="http://schemas.microsoft.com/office/infopath/2007/PartnerControls"/>
    </lcf76f155ced4ddcb4097134ff3c332f>
    <TaxCatchAll xmlns="a8e37630-e363-4f0e-b980-3fb1075e11c1" xsi:nil="true"/>
  </documentManagement>
</p:properties>
</file>

<file path=customXml/itemProps1.xml><?xml version="1.0" encoding="utf-8"?>
<ds:datastoreItem xmlns:ds="http://schemas.openxmlformats.org/officeDocument/2006/customXml" ds:itemID="{43DF73A1-B216-4B8C-A9A8-97A95B86C2FB}"/>
</file>

<file path=customXml/itemProps2.xml><?xml version="1.0" encoding="utf-8"?>
<ds:datastoreItem xmlns:ds="http://schemas.openxmlformats.org/officeDocument/2006/customXml" ds:itemID="{B5CCB5AA-45EA-4C63-98A0-3F341F66E227}"/>
</file>

<file path=customXml/itemProps3.xml><?xml version="1.0" encoding="utf-8"?>
<ds:datastoreItem xmlns:ds="http://schemas.openxmlformats.org/officeDocument/2006/customXml" ds:itemID="{7D4B5380-8BE0-4AA8-9EFD-62E7740162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HOORNAERT Manuelle</cp:lastModifiedBy>
  <cp:revision/>
  <dcterms:created xsi:type="dcterms:W3CDTF">2022-09-27T07:07:19Z</dcterms:created>
  <dcterms:modified xsi:type="dcterms:W3CDTF">2022-09-27T07:07:19Z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0x010100BF065929B1347743A8B6867426DAF53E</vt:lpwstr>
  </property>
  <property fmtid="{D5CDD505-2E9C-101B-9397-08002B2CF9AE}" pid="3" name="MediaServiceImageTags">
    <vt:lpwstr/>
  </property>
</Properties>
</file>